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codeName="{4D1C537B-E38A-612A-F078-A93A15B4B7F4}"/>
  <workbookPr codeName="ThisWorkbook" defaultThemeVersion="166925"/>
  <mc:AlternateContent xmlns:mc="http://schemas.openxmlformats.org/markup-compatibility/2006">
    <mc:Choice Requires="x15">
      <x15ac:absPath xmlns:x15ac="http://schemas.microsoft.com/office/spreadsheetml/2010/11/ac" url="S:\"/>
    </mc:Choice>
  </mc:AlternateContent>
  <xr:revisionPtr revIDLastSave="0" documentId="13_ncr:1_{9B192105-E14A-4608-848A-6EF641CFD8F1}" xr6:coauthVersionLast="47" xr6:coauthVersionMax="47" xr10:uidLastSave="{00000000-0000-0000-0000-000000000000}"/>
  <bookViews>
    <workbookView xWindow="-120" yWindow="-120" windowWidth="29040" windowHeight="15840" xr2:uid="{1F196529-5C33-4C88-B0D2-832A5AE8C31B}"/>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 i="1" l="1"/>
  <c r="G15" i="1" l="1"/>
  <c r="G13" i="1"/>
  <c r="G17" i="1" l="1"/>
  <c r="I13" i="1" l="1"/>
  <c r="K13" i="1" s="1"/>
  <c r="I19" i="1"/>
  <c r="K19" i="1" s="1"/>
  <c r="I14" i="1" l="1"/>
  <c r="I15" i="1" s="1"/>
  <c r="I16" i="1" s="1"/>
  <c r="I17" i="1" s="1"/>
  <c r="I18" i="1" s="1"/>
  <c r="K14" i="1" l="1"/>
  <c r="K15" i="1"/>
  <c r="K16" i="1" l="1"/>
  <c r="K17" i="1" l="1"/>
  <c r="K18" i="1"/>
</calcChain>
</file>

<file path=xl/sharedStrings.xml><?xml version="1.0" encoding="utf-8"?>
<sst xmlns="http://schemas.openxmlformats.org/spreadsheetml/2006/main" count="70" uniqueCount="64">
  <si>
    <t>Appliance</t>
  </si>
  <si>
    <t>Expected wattage</t>
  </si>
  <si>
    <t>TV</t>
  </si>
  <si>
    <t xml:space="preserve">Fridge </t>
  </si>
  <si>
    <t>Freezer</t>
  </si>
  <si>
    <t>Fridge/Freezer</t>
  </si>
  <si>
    <t>Toaster</t>
  </si>
  <si>
    <t>Kettle</t>
  </si>
  <si>
    <t>Microwave</t>
  </si>
  <si>
    <t>Blender</t>
  </si>
  <si>
    <t>Laptop</t>
  </si>
  <si>
    <t>Small electric heater</t>
  </si>
  <si>
    <t>Desk Fan</t>
  </si>
  <si>
    <t>LED Downlights</t>
  </si>
  <si>
    <t>LED Strips</t>
  </si>
  <si>
    <t>Phone Charger</t>
  </si>
  <si>
    <t>Router</t>
  </si>
  <si>
    <t>Hair Dryer</t>
  </si>
  <si>
    <t>Electric Shaver</t>
  </si>
  <si>
    <t>Amazon Echo</t>
  </si>
  <si>
    <t>PS4/Xbox</t>
  </si>
  <si>
    <t>Coffee Machine</t>
  </si>
  <si>
    <t>LED Floodlight</t>
  </si>
  <si>
    <t>Battery Charger</t>
  </si>
  <si>
    <t>Work Light</t>
  </si>
  <si>
    <t>Vacuum</t>
  </si>
  <si>
    <t>Alarm Clock/Radio</t>
  </si>
  <si>
    <t>Locations:</t>
  </si>
  <si>
    <t>Stables</t>
  </si>
  <si>
    <t>Barn</t>
  </si>
  <si>
    <t>Workshop</t>
  </si>
  <si>
    <t>Beach hut</t>
  </si>
  <si>
    <t>Shed</t>
  </si>
  <si>
    <t>1 Bed House</t>
  </si>
  <si>
    <t>2 Bed House</t>
  </si>
  <si>
    <t>3 Bed House</t>
  </si>
  <si>
    <t>Holiday Cottage</t>
  </si>
  <si>
    <t>Office Business</t>
  </si>
  <si>
    <t>Agricultural Buildings</t>
  </si>
  <si>
    <t>Farm</t>
  </si>
  <si>
    <t>Camp Site</t>
  </si>
  <si>
    <t>Building Site</t>
  </si>
  <si>
    <t>Outbuilding</t>
  </si>
  <si>
    <t>Static Caravan</t>
  </si>
  <si>
    <t>Canal/Narrow Boats</t>
  </si>
  <si>
    <t>Quantity</t>
  </si>
  <si>
    <t>Time of use:</t>
  </si>
  <si>
    <t>Hours of use per day</t>
  </si>
  <si>
    <t>Peak Load:</t>
  </si>
  <si>
    <t>Kit Recommended:</t>
  </si>
  <si>
    <t>Link:</t>
  </si>
  <si>
    <t>-</t>
  </si>
  <si>
    <t>Input</t>
  </si>
  <si>
    <t>Output</t>
  </si>
  <si>
    <t>Legend:</t>
  </si>
  <si>
    <t>https://www.selectsolar.co.uk/</t>
  </si>
  <si>
    <t>Tel : 01793 752 032 / 01708 223 733</t>
  </si>
  <si>
    <t>PC with Monitor</t>
  </si>
  <si>
    <t>All year round</t>
  </si>
  <si>
    <t>Daily Power Consumption:</t>
  </si>
  <si>
    <t>Generation Required:</t>
  </si>
  <si>
    <t>Make sure to enable macros, set time of use middle left, fill in either example appliances on the left or create your own beneath. Only fill in the orange cells. A kit will be recommended based on your appliances selected, use the provided link to be brought to our website. If at anytime you want to reset the input cells, there is a reset button.</t>
  </si>
  <si>
    <t>Version 3.0, 26/08/2021</t>
  </si>
  <si>
    <t>Appliance Wattage Calculator for Larger Power Stations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</si>
</sst>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w&quot;"/>
    <numFmt numFmtId="165" formatCode="0&quot;Ah&quot;"/>
  </numFmts>
  <fonts count="14" x14ac:knownFonts="1">
    <font>
      <sz val="11"/>
      <color theme="1"/>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
      <sz val="11"/>
      <color rgb="FF3F3F76"/>
      <name val="Calibri"/>
      <family val="2"/>
      <scheme val="minor"/>
    </font>
    <font>
      <b/>
      <sz val="11"/>
      <color rgb="FF3F3F3F"/>
      <name val="Calibri"/>
      <family val="2"/>
      <scheme val="minor"/>
    </font>
    <font>
      <b/>
      <u/>
      <sz val="11"/>
      <name val="Calibri"/>
      <family val="2"/>
      <scheme val="minor"/>
    </font>
    <font>
      <sz val="11"/>
      <color rgb="FFFF0000"/>
      <name val="Calibri"/>
      <family val="2"/>
      <scheme val="minor"/>
    </font>
    <font>
      <u/>
      <sz val="11"/>
      <color theme="10"/>
      <name val="Calibri"/>
      <family val="2"/>
      <scheme val="minor"/>
    </font>
    <font>
      <sz val="18"/>
      <color theme="3"/>
      <name val="Calibri Light"/>
      <family val="2"/>
      <scheme val="major"/>
    </font>
    <font>
      <sz val="18"/>
      <color rgb="FF000000"/>
      <name val="Calibri"/>
      <family val="2"/>
    </font>
    <font>
      <sz val="11"/>
      <color rgb="FF000000"/>
      <name val="Calibri"/>
      <family val="2"/>
      <scheme val="minor"/>
    </font>
    <font>
      <sz val="24"/>
      <color theme="3"/>
      <name val="Calibri Light"/>
      <family val="2"/>
      <scheme val="major"/>
    </font>
    <font>
      <sz val="11"/>
      <name val="Calibri"/>
      <family val="2"/>
      <scheme val="minor"/>
    </font>
  </fonts>
  <fills count="4">
    <fill>
      <patternFill patternType="none"/>
    </fill>
    <fill>
      <patternFill patternType="gray125"/>
    </fill>
    <fill>
      <patternFill patternType="solid">
        <fgColor rgb="FFFFCC99"/>
      </patternFill>
    </fill>
    <fill>
      <patternFill patternType="solid">
        <fgColor rgb="FFF2F2F2"/>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6">
    <xf numFmtId="0" fontId="0" fillId="0" borderId="0"/>
    <xf numFmtId="0" fontId="4" fillId="2" borderId="9" applyNumberFormat="0" applyAlignment="0" applyProtection="0"/>
    <xf numFmtId="0" fontId="5" fillId="3" borderId="10"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60">
    <xf numFmtId="0" fontId="0" fillId="0" borderId="0" xfId="0"/>
    <xf numFmtId="0" fontId="0" fillId="0" borderId="0" xfId="0" applyBorder="1"/>
    <xf numFmtId="0" fontId="0" fillId="0" borderId="3" xfId="0" applyBorder="1" applyAlignment="1">
      <alignment horizontal="left"/>
    </xf>
    <xf numFmtId="0" fontId="0" fillId="0" borderId="4" xfId="0" applyBorder="1" applyAlignment="1">
      <alignment horizontal="left"/>
    </xf>
    <xf numFmtId="0" fontId="0" fillId="0" borderId="0" xfId="0" applyFill="1" applyBorder="1" applyAlignment="1">
      <alignment horizontal="left"/>
    </xf>
    <xf numFmtId="0" fontId="0" fillId="0" borderId="0" xfId="0" applyFill="1" applyBorder="1" applyAlignment="1">
      <alignment horizontal="center"/>
    </xf>
    <xf numFmtId="0" fontId="0" fillId="0" borderId="0" xfId="0" applyFill="1" applyBorder="1"/>
    <xf numFmtId="0" fontId="2" fillId="0" borderId="1" xfId="0" applyFont="1" applyFill="1" applyBorder="1"/>
    <xf numFmtId="0" fontId="2" fillId="0" borderId="1" xfId="0" applyFont="1" applyBorder="1"/>
    <xf numFmtId="0" fontId="0" fillId="0" borderId="1" xfId="0" applyFill="1" applyBorder="1" applyAlignment="1">
      <alignment horizontal="left"/>
    </xf>
    <xf numFmtId="0" fontId="0" fillId="0" borderId="1" xfId="0" applyFill="1" applyBorder="1" applyAlignment="1">
      <alignment horizontal="center"/>
    </xf>
    <xf numFmtId="0" fontId="4" fillId="2" borderId="1" xfId="1" applyBorder="1" applyAlignment="1">
      <alignment horizontal="left"/>
    </xf>
    <xf numFmtId="0" fontId="0" fillId="0" borderId="0" xfId="0" applyBorder="1" applyAlignment="1"/>
    <xf numFmtId="0" fontId="5" fillId="3" borderId="1" xfId="2" applyBorder="1" applyAlignment="1">
      <alignment horizontal="left"/>
    </xf>
    <xf numFmtId="0" fontId="0" fillId="0" borderId="0" xfId="0" applyBorder="1" applyAlignment="1">
      <alignment horizontal="center"/>
    </xf>
    <xf numFmtId="0" fontId="0" fillId="0" borderId="0" xfId="0" applyBorder="1" applyAlignment="1">
      <alignment wrapText="1"/>
    </xf>
    <xf numFmtId="0" fontId="12" fillId="0" borderId="0" xfId="5" applyFont="1" applyBorder="1" applyAlignment="1"/>
    <xf numFmtId="0" fontId="2" fillId="0" borderId="0" xfId="0" applyFont="1" applyFill="1" applyBorder="1"/>
    <xf numFmtId="0" fontId="1" fillId="0" borderId="0" xfId="0" applyFont="1" applyFill="1" applyBorder="1" applyAlignment="1">
      <alignment horizontal="left"/>
    </xf>
    <xf numFmtId="0" fontId="4" fillId="0" borderId="0" xfId="1" applyFill="1" applyBorder="1" applyAlignment="1">
      <alignment horizontal="left"/>
    </xf>
    <xf numFmtId="0" fontId="4" fillId="0" borderId="0" xfId="1" applyFill="1" applyBorder="1" applyAlignment="1">
      <alignment horizontal="center"/>
    </xf>
    <xf numFmtId="0" fontId="2" fillId="0" borderId="0" xfId="0" applyFont="1" applyBorder="1"/>
    <xf numFmtId="0" fontId="6" fillId="0" borderId="0" xfId="0" applyFont="1" applyFill="1" applyBorder="1"/>
    <xf numFmtId="0" fontId="1" fillId="0" borderId="15" xfId="0" applyFont="1" applyBorder="1"/>
    <xf numFmtId="0" fontId="4" fillId="2" borderId="1" xfId="1" applyBorder="1"/>
    <xf numFmtId="0" fontId="13" fillId="2" borderId="1" xfId="1" applyFont="1" applyBorder="1"/>
    <xf numFmtId="0" fontId="13" fillId="2" borderId="1" xfId="1" applyFont="1" applyBorder="1" applyAlignment="1">
      <alignment horizontal="left"/>
    </xf>
    <xf numFmtId="0" fontId="13" fillId="2" borderId="1" xfId="1" applyFont="1" applyBorder="1" applyAlignment="1">
      <alignment horizontal="center"/>
    </xf>
    <xf numFmtId="0" fontId="2" fillId="0" borderId="2" xfId="0" applyFont="1" applyBorder="1"/>
    <xf numFmtId="164" fontId="5" fillId="3" borderId="1" xfId="2" applyNumberFormat="1" applyBorder="1"/>
    <xf numFmtId="1" fontId="5" fillId="3" borderId="1" xfId="2" applyNumberFormat="1" applyBorder="1" applyAlignment="1" applyProtection="1">
      <alignment horizontal="center"/>
      <protection hidden="1"/>
    </xf>
    <xf numFmtId="0" fontId="5" fillId="3" borderId="1" xfId="2" applyFont="1" applyBorder="1"/>
    <xf numFmtId="0" fontId="7" fillId="3" borderId="1" xfId="3" applyFill="1" applyBorder="1"/>
    <xf numFmtId="0" fontId="6" fillId="0" borderId="1" xfId="0" applyFont="1" applyBorder="1" applyAlignment="1">
      <alignment horizontal="left"/>
    </xf>
    <xf numFmtId="0" fontId="6" fillId="0" borderId="1" xfId="0" applyFont="1" applyFill="1" applyBorder="1" applyAlignment="1">
      <alignment horizontal="left"/>
    </xf>
    <xf numFmtId="0" fontId="13" fillId="0" borderId="1" xfId="0" applyFont="1" applyFill="1" applyBorder="1" applyAlignment="1">
      <alignment horizontal="left" vertical="center"/>
    </xf>
    <xf numFmtId="0" fontId="13" fillId="0" borderId="1" xfId="0" applyFont="1" applyFill="1" applyBorder="1" applyAlignment="1">
      <alignment horizontal="center"/>
    </xf>
    <xf numFmtId="0" fontId="13" fillId="0" borderId="1" xfId="0" applyFont="1" applyFill="1" applyBorder="1" applyAlignment="1">
      <alignment horizontal="left"/>
    </xf>
    <xf numFmtId="0" fontId="13" fillId="0" borderId="1" xfId="0" applyFont="1" applyBorder="1" applyAlignment="1">
      <alignment horizontal="left"/>
    </xf>
    <xf numFmtId="0" fontId="13" fillId="0" borderId="1" xfId="0" applyFont="1" applyBorder="1" applyAlignment="1">
      <alignment horizontal="center"/>
    </xf>
    <xf numFmtId="0" fontId="0" fillId="0" borderId="0" xfId="0" applyBorder="1" applyAlignment="1">
      <alignment horizontal="center"/>
    </xf>
    <xf numFmtId="0" fontId="5" fillId="3" borderId="1" xfId="2" applyBorder="1"/>
    <xf numFmtId="165" fontId="5" fillId="0" borderId="0" xfId="2" applyNumberFormat="1" applyFill="1" applyBorder="1"/>
    <xf numFmtId="0" fontId="11" fillId="0" borderId="0" xfId="0" applyFont="1" applyBorder="1" applyAlignment="1"/>
    <xf numFmtId="0" fontId="8" fillId="0" borderId="0" xfId="4" applyBorder="1" applyAlignment="1"/>
    <xf numFmtId="14" fontId="3" fillId="0" borderId="0" xfId="0" applyNumberFormat="1" applyFont="1" applyBorder="1" applyAlignment="1">
      <alignment horizontal="center"/>
    </xf>
    <xf numFmtId="0" fontId="8" fillId="3" borderId="1" xfId="4" applyFill="1" applyBorder="1" applyAlignment="1">
      <alignment horizontal="left"/>
    </xf>
    <xf numFmtId="0" fontId="12" fillId="0" borderId="0" xfId="5" applyFont="1" applyBorder="1" applyAlignment="1">
      <alignment horizontal="center" vertical="center"/>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5" xfId="0" applyBorder="1" applyAlignment="1">
      <alignment horizontal="center" wrapText="1"/>
    </xf>
    <xf numFmtId="0" fontId="0" fillId="0" borderId="0" xfId="0" applyBorder="1" applyAlignment="1">
      <alignment horizontal="center" wrapText="1"/>
    </xf>
    <xf numFmtId="0" fontId="0" fillId="0" borderId="6" xfId="0" applyBorder="1" applyAlignment="1">
      <alignment horizontal="center" wrapText="1"/>
    </xf>
    <xf numFmtId="0" fontId="0" fillId="0" borderId="11" xfId="0" applyBorder="1" applyAlignment="1">
      <alignment horizontal="center" wrapText="1"/>
    </xf>
    <xf numFmtId="0" fontId="0" fillId="0" borderId="8" xfId="0" applyBorder="1" applyAlignment="1">
      <alignment horizontal="center" wrapText="1"/>
    </xf>
    <xf numFmtId="0" fontId="0" fillId="0" borderId="7" xfId="0" applyBorder="1" applyAlignment="1">
      <alignment horizontal="center" wrapText="1"/>
    </xf>
    <xf numFmtId="0" fontId="8" fillId="0" borderId="0" xfId="4" applyBorder="1" applyAlignment="1">
      <alignment horizontal="center"/>
    </xf>
    <xf numFmtId="0" fontId="11" fillId="0" borderId="0" xfId="0" applyFont="1" applyBorder="1" applyAlignment="1">
      <alignment horizontal="center"/>
    </xf>
    <xf numFmtId="0" fontId="12" fillId="0" borderId="0" xfId="5" applyFont="1" applyBorder="1" applyAlignment="1">
      <alignment vertical="center"/>
    </xf>
  </cellXfs>
  <cellStyles count="6">
    <cellStyle name="Hyperlink" xfId="4" builtinId="8"/>
    <cellStyle name="Input" xfId="1" builtinId="20"/>
    <cellStyle name="Normal" xfId="0" builtinId="0"/>
    <cellStyle name="Output" xfId="2" builtinId="21"/>
    <cellStyle name="Title" xfId="5" builtinId="15"/>
    <cellStyle name="Warning Text" xfId="3" builtinId="11"/>
  </cellStyles>
  <dxfs count="4">
    <dxf>
      <font>
        <strike/>
        <color rgb="FFFF0000"/>
      </font>
    </dxf>
    <dxf>
      <font>
        <strike/>
        <color rgb="FFFF0000"/>
      </font>
    </dxf>
    <dxf>
      <font>
        <strike/>
        <color rgb="FFFF0000"/>
      </font>
    </dxf>
    <dxf>
      <font>
        <strike/>
        <color rgb="FFFF0000"/>
      </font>
    </dxf>
  </dxfs>
  <tableStyles count="0" defaultTableStyle="TableStyleMedium2" defaultPivotStyle="PivotStyleLight16"/>
  <colors>
    <mruColors>
      <color rgb="FFF5B88F"/>
      <color rgb="FFFF99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561975</xdr:colOff>
          <xdr:row>21</xdr:row>
          <xdr:rowOff>19050</xdr:rowOff>
        </xdr:from>
        <xdr:to>
          <xdr:col>9</xdr:col>
          <xdr:colOff>1038225</xdr:colOff>
          <xdr:row>23</xdr:row>
          <xdr:rowOff>152400</xdr:rowOff>
        </xdr:to>
        <xdr:sp macro="" textlink="">
          <xdr:nvSpPr>
            <xdr:cNvPr id="1027" name="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800" b="0" i="0" u="none" strike="noStrike" baseline="0">
                  <a:solidFill>
                    <a:srgbClr val="000000"/>
                  </a:solidFill>
                  <a:latin typeface="Calibri"/>
                  <a:cs typeface="Calibri"/>
                </a:rPr>
                <a:t>Reset</a:t>
              </a:r>
            </a:p>
          </xdr:txBody>
        </xdr:sp>
        <xdr:clientData fPrintsWithSheet="0"/>
      </xdr:twoCellAnchor>
    </mc:Choice>
    <mc:Fallback/>
  </mc:AlternateContent>
  <xdr:twoCellAnchor editAs="oneCell">
    <xdr:from>
      <xdr:col>12</xdr:col>
      <xdr:colOff>419100</xdr:colOff>
      <xdr:row>1</xdr:row>
      <xdr:rowOff>28575</xdr:rowOff>
    </xdr:from>
    <xdr:to>
      <xdr:col>15</xdr:col>
      <xdr:colOff>1212</xdr:colOff>
      <xdr:row>7</xdr:row>
      <xdr:rowOff>102146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54125" y="304800"/>
          <a:ext cx="2973012" cy="12260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electsolar.co.uk/prod/2199/solar-wind-power-station-3kw-rutland-1200-terrain" TargetMode="External"/><Relationship Id="rId3" Type="http://schemas.openxmlformats.org/officeDocument/2006/relationships/hyperlink" Target="https://www.selectsolar.co.uk/prod/2197/solar-wind-power-station-1kw-fm910-4" TargetMode="External"/><Relationship Id="rId7" Type="http://schemas.openxmlformats.org/officeDocument/2006/relationships/hyperlink" Target="https://www.selectsolar.co.uk/4/contact" TargetMode="External"/><Relationship Id="rId12" Type="http://schemas.openxmlformats.org/officeDocument/2006/relationships/ctrlProp" Target="../ctrlProps/ctrlProp1.xml"/><Relationship Id="rId2" Type="http://schemas.openxmlformats.org/officeDocument/2006/relationships/hyperlink" Target="https://www.selectsolar.co.uk/prod/2115/2kw-off-grid-power-station" TargetMode="External"/><Relationship Id="rId1" Type="http://schemas.openxmlformats.org/officeDocument/2006/relationships/hyperlink" Target="https://www.selectsolar.co.uk/" TargetMode="External"/><Relationship Id="rId6" Type="http://schemas.openxmlformats.org/officeDocument/2006/relationships/hyperlink" Target="https://www.selectsolar.co.uk/prod/2116/3kw-off-grid-power-station" TargetMode="External"/><Relationship Id="rId11" Type="http://schemas.openxmlformats.org/officeDocument/2006/relationships/vmlDrawing" Target="../drawings/vmlDrawing1.vml"/><Relationship Id="rId5" Type="http://schemas.openxmlformats.org/officeDocument/2006/relationships/hyperlink" Target="https://www.selectsolar.co.uk/prod/2198/solar-wind-power-station-2kw-rutland-1200-terrain" TargetMode="External"/><Relationship Id="rId10" Type="http://schemas.openxmlformats.org/officeDocument/2006/relationships/drawing" Target="../drawings/drawing1.xml"/><Relationship Id="rId4" Type="http://schemas.openxmlformats.org/officeDocument/2006/relationships/hyperlink" Target="https://www.selectsolar.co.uk/prod/2067/1kw-off-grid-power-station"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59763-8689-4CA2-A647-B035DCB336A5}">
  <sheetPr codeName="Sheet1"/>
  <dimension ref="A1:S41"/>
  <sheetViews>
    <sheetView tabSelected="1" zoomScaleNormal="100" workbookViewId="0">
      <selection activeCell="P1" sqref="P1"/>
    </sheetView>
  </sheetViews>
  <sheetFormatPr defaultRowHeight="15" x14ac:dyDescent="0.25"/>
  <cols>
    <col min="1" max="1" width="19.42578125" bestFit="1" customWidth="1"/>
    <col min="2" max="2" width="16.85546875" bestFit="1" customWidth="1"/>
    <col min="3" max="3" width="8.7109375" bestFit="1" customWidth="1"/>
    <col min="4" max="4" width="19.28515625" bestFit="1" customWidth="1"/>
    <col min="5" max="5" width="8.42578125" customWidth="1"/>
    <col min="6" max="6" width="24.85546875" bestFit="1" customWidth="1"/>
    <col min="7" max="7" width="14.5703125" bestFit="1" customWidth="1"/>
    <col min="8" max="8" width="18.7109375" customWidth="1"/>
    <col min="9" max="9" width="38.42578125" bestFit="1" customWidth="1"/>
    <col min="10" max="10" width="16.28515625" customWidth="1"/>
    <col min="11" max="11" width="5.140625" bestFit="1" customWidth="1"/>
    <col min="12" max="12" width="19.28515625" bestFit="1" customWidth="1"/>
    <col min="13" max="13" width="9.85546875" bestFit="1" customWidth="1"/>
    <col min="14" max="14" width="17.42578125" bestFit="1" customWidth="1"/>
    <col min="15" max="15" width="23.5703125" customWidth="1"/>
    <col min="16" max="17" width="19.28515625" bestFit="1" customWidth="1"/>
    <col min="18" max="19" width="20.140625" bestFit="1" customWidth="1"/>
  </cols>
  <sheetData>
    <row r="1" spans="1:19" ht="21.75" customHeight="1" x14ac:dyDescent="0.5">
      <c r="A1" s="33" t="s">
        <v>0</v>
      </c>
      <c r="B1" s="33" t="s">
        <v>1</v>
      </c>
      <c r="C1" s="33" t="s">
        <v>45</v>
      </c>
      <c r="D1" s="34" t="s">
        <v>47</v>
      </c>
      <c r="E1" s="16"/>
      <c r="H1" s="59"/>
      <c r="I1" s="59"/>
      <c r="J1" s="59"/>
      <c r="K1" s="59"/>
      <c r="L1" s="16"/>
      <c r="M1" s="16"/>
      <c r="N1" s="16"/>
      <c r="O1" s="16"/>
      <c r="P1" s="16"/>
      <c r="Q1" s="1"/>
      <c r="R1" s="1"/>
      <c r="S1" s="1"/>
    </row>
    <row r="2" spans="1:19" ht="15.75" customHeight="1" x14ac:dyDescent="0.25">
      <c r="A2" s="35" t="s">
        <v>26</v>
      </c>
      <c r="B2" s="36">
        <v>5</v>
      </c>
      <c r="C2" s="27">
        <v>0</v>
      </c>
      <c r="D2" s="27">
        <v>0</v>
      </c>
      <c r="E2" s="1"/>
      <c r="G2" s="47" t="s">
        <v>63</v>
      </c>
      <c r="H2" s="47"/>
      <c r="I2" s="47"/>
      <c r="J2" s="47"/>
      <c r="K2" s="47"/>
      <c r="L2" s="47"/>
      <c r="M2" s="1"/>
      <c r="N2" s="12"/>
      <c r="O2" s="12"/>
      <c r="P2" s="12"/>
      <c r="Q2" s="1"/>
      <c r="R2" s="1"/>
      <c r="S2" s="1"/>
    </row>
    <row r="3" spans="1:19" ht="15" customHeight="1" x14ac:dyDescent="0.25">
      <c r="A3" s="37" t="s">
        <v>19</v>
      </c>
      <c r="B3" s="36">
        <v>5</v>
      </c>
      <c r="C3" s="27">
        <v>0</v>
      </c>
      <c r="D3" s="27">
        <v>0</v>
      </c>
      <c r="E3" s="1"/>
      <c r="G3" s="47"/>
      <c r="H3" s="47"/>
      <c r="I3" s="47"/>
      <c r="J3" s="47"/>
      <c r="K3" s="47"/>
      <c r="L3" s="47"/>
      <c r="M3" s="1"/>
      <c r="N3" s="12"/>
      <c r="O3" s="12"/>
      <c r="P3" s="12"/>
      <c r="Q3" s="1"/>
      <c r="R3" s="23" t="s">
        <v>27</v>
      </c>
      <c r="S3" s="1"/>
    </row>
    <row r="4" spans="1:19" ht="15" customHeight="1" x14ac:dyDescent="0.25">
      <c r="A4" s="38" t="s">
        <v>23</v>
      </c>
      <c r="B4" s="39">
        <v>150</v>
      </c>
      <c r="C4" s="27">
        <v>0</v>
      </c>
      <c r="D4" s="27">
        <v>0</v>
      </c>
      <c r="E4" s="15"/>
      <c r="J4" s="15"/>
      <c r="K4" s="15"/>
      <c r="M4" s="12"/>
      <c r="N4" s="12"/>
      <c r="O4" s="12"/>
      <c r="P4" s="12"/>
      <c r="Q4" s="1"/>
      <c r="R4" s="2" t="s">
        <v>28</v>
      </c>
      <c r="S4" s="1"/>
    </row>
    <row r="5" spans="1:19" ht="15" customHeight="1" x14ac:dyDescent="0.25">
      <c r="A5" s="38" t="s">
        <v>9</v>
      </c>
      <c r="B5" s="39">
        <v>250</v>
      </c>
      <c r="C5" s="27">
        <v>0</v>
      </c>
      <c r="D5" s="27">
        <v>0</v>
      </c>
      <c r="E5" s="15"/>
      <c r="F5" s="48" t="s">
        <v>61</v>
      </c>
      <c r="G5" s="49"/>
      <c r="H5" s="49"/>
      <c r="I5" s="49"/>
      <c r="J5" s="49"/>
      <c r="K5" s="49"/>
      <c r="L5" s="50"/>
      <c r="M5" s="12"/>
      <c r="N5" s="12"/>
      <c r="O5" s="12"/>
      <c r="P5" s="12"/>
      <c r="Q5" s="1"/>
      <c r="R5" s="2" t="s">
        <v>29</v>
      </c>
      <c r="S5" s="1"/>
    </row>
    <row r="6" spans="1:19" x14ac:dyDescent="0.25">
      <c r="A6" s="38" t="s">
        <v>21</v>
      </c>
      <c r="B6" s="39">
        <v>800</v>
      </c>
      <c r="C6" s="27">
        <v>0</v>
      </c>
      <c r="D6" s="27">
        <v>0</v>
      </c>
      <c r="E6" s="15"/>
      <c r="F6" s="51"/>
      <c r="G6" s="52"/>
      <c r="H6" s="52"/>
      <c r="I6" s="52"/>
      <c r="J6" s="52"/>
      <c r="K6" s="52"/>
      <c r="L6" s="53"/>
      <c r="M6" s="12"/>
      <c r="N6" s="12"/>
      <c r="O6" s="12"/>
      <c r="P6" s="12"/>
      <c r="Q6" s="1"/>
      <c r="R6" s="2" t="s">
        <v>30</v>
      </c>
      <c r="S6" s="1"/>
    </row>
    <row r="7" spans="1:19" x14ac:dyDescent="0.25">
      <c r="A7" s="37" t="s">
        <v>12</v>
      </c>
      <c r="B7" s="36">
        <v>75</v>
      </c>
      <c r="C7" s="27">
        <v>0</v>
      </c>
      <c r="D7" s="27">
        <v>0</v>
      </c>
      <c r="E7" s="15"/>
      <c r="F7" s="51"/>
      <c r="G7" s="52"/>
      <c r="H7" s="52"/>
      <c r="I7" s="52"/>
      <c r="J7" s="52"/>
      <c r="K7" s="52"/>
      <c r="L7" s="53"/>
      <c r="M7" s="12"/>
      <c r="N7" s="12"/>
      <c r="O7" s="12"/>
      <c r="P7" s="12"/>
      <c r="Q7" s="1"/>
      <c r="R7" s="2" t="s">
        <v>31</v>
      </c>
      <c r="S7" s="1"/>
    </row>
    <row r="8" spans="1:19" x14ac:dyDescent="0.25">
      <c r="A8" s="37" t="s">
        <v>18</v>
      </c>
      <c r="B8" s="36">
        <v>60</v>
      </c>
      <c r="C8" s="27">
        <v>0</v>
      </c>
      <c r="D8" s="27">
        <v>0</v>
      </c>
      <c r="E8" s="1"/>
      <c r="F8" s="54"/>
      <c r="G8" s="55"/>
      <c r="H8" s="55"/>
      <c r="I8" s="55"/>
      <c r="J8" s="55"/>
      <c r="K8" s="55"/>
      <c r="L8" s="56"/>
      <c r="M8" s="1"/>
      <c r="N8" s="12"/>
      <c r="O8" s="12"/>
      <c r="P8" s="12"/>
      <c r="Q8" s="1"/>
      <c r="R8" s="2" t="s">
        <v>32</v>
      </c>
      <c r="S8" s="1"/>
    </row>
    <row r="9" spans="1:19" x14ac:dyDescent="0.25">
      <c r="A9" s="38" t="s">
        <v>4</v>
      </c>
      <c r="B9" s="39">
        <v>100</v>
      </c>
      <c r="C9" s="27">
        <v>0</v>
      </c>
      <c r="D9" s="27">
        <v>0</v>
      </c>
      <c r="E9" s="1"/>
      <c r="J9" s="1"/>
      <c r="K9" s="1"/>
      <c r="L9" s="1"/>
      <c r="M9" s="1"/>
      <c r="N9" s="57" t="s">
        <v>55</v>
      </c>
      <c r="O9" s="57"/>
      <c r="P9" s="44"/>
      <c r="Q9" s="1"/>
      <c r="R9" s="2" t="s">
        <v>33</v>
      </c>
      <c r="S9" s="1"/>
    </row>
    <row r="10" spans="1:19" x14ac:dyDescent="0.25">
      <c r="A10" s="38" t="s">
        <v>3</v>
      </c>
      <c r="B10" s="39">
        <v>75</v>
      </c>
      <c r="C10" s="27">
        <v>0</v>
      </c>
      <c r="D10" s="27">
        <v>0</v>
      </c>
      <c r="E10" s="1"/>
      <c r="N10" s="58" t="s">
        <v>56</v>
      </c>
      <c r="O10" s="58"/>
      <c r="P10" s="43"/>
      <c r="Q10" s="1"/>
      <c r="R10" s="2" t="s">
        <v>34</v>
      </c>
      <c r="S10" s="1"/>
    </row>
    <row r="11" spans="1:19" x14ac:dyDescent="0.25">
      <c r="A11" s="38" t="s">
        <v>5</v>
      </c>
      <c r="B11" s="39">
        <v>175</v>
      </c>
      <c r="C11" s="27">
        <v>0</v>
      </c>
      <c r="D11" s="27">
        <v>0</v>
      </c>
      <c r="E11" s="1"/>
      <c r="J11" s="1"/>
      <c r="K11" s="1"/>
      <c r="L11" s="1"/>
      <c r="M11" s="1"/>
      <c r="Q11" s="1"/>
      <c r="R11" s="2" t="s">
        <v>35</v>
      </c>
      <c r="S11" s="1"/>
    </row>
    <row r="12" spans="1:19" x14ac:dyDescent="0.25">
      <c r="A12" s="37" t="s">
        <v>17</v>
      </c>
      <c r="B12" s="36">
        <v>800</v>
      </c>
      <c r="C12" s="27">
        <v>0</v>
      </c>
      <c r="D12" s="27">
        <v>0</v>
      </c>
      <c r="E12" s="1"/>
      <c r="F12" s="1"/>
      <c r="G12" s="1"/>
      <c r="H12" s="1"/>
      <c r="I12" s="21" t="s">
        <v>49</v>
      </c>
      <c r="J12" s="1"/>
      <c r="K12" s="21" t="s">
        <v>50</v>
      </c>
      <c r="L12" s="1"/>
      <c r="M12" s="1"/>
      <c r="N12" s="1"/>
      <c r="O12" s="1"/>
      <c r="P12" s="1"/>
      <c r="Q12" s="1"/>
      <c r="R12" s="2" t="s">
        <v>36</v>
      </c>
      <c r="S12" s="1"/>
    </row>
    <row r="13" spans="1:19" x14ac:dyDescent="0.25">
      <c r="A13" s="38" t="s">
        <v>7</v>
      </c>
      <c r="B13" s="39">
        <v>1200</v>
      </c>
      <c r="C13" s="27">
        <v>0</v>
      </c>
      <c r="D13" s="27">
        <v>0</v>
      </c>
      <c r="E13" s="1"/>
      <c r="F13" s="28" t="s">
        <v>48</v>
      </c>
      <c r="G13" s="29">
        <f>B2*C2+B3*C3+B4*C4+B5*C5+B6*C6+B7*C7+B8*C8+B9*C9+B10*C10+B11*C11+B12*C12+B13*C13+B14*C14+B15*C15+B17*C17+B16*C16+B18*C18+B19*C19+B20*C20+B21*C21+B22*C22+B23*C23+B24*C24+B25*C25+B26*C26+B28*C28+B29*C29+B27*C27+B30*C30+B31*C31+B32*C32+B33*C33+B34*C34+B35*C35+B36*C36</f>
        <v>0</v>
      </c>
      <c r="H13" s="1"/>
      <c r="I13" s="31" t="str">
        <f>IF(AND(G13&lt;=1600,G17&lt;=1000,G13&gt;0,G17&gt;0),"1kw Off-Grid Power Station","")</f>
        <v/>
      </c>
      <c r="J13" s="14" t="s">
        <v>51</v>
      </c>
      <c r="K13" s="46" t="str">
        <f>IF(I13="115w Power Station Kit","https://www.selectsolar.co.uk/prod/2067/1kw-off-grid-power-station","")</f>
        <v/>
      </c>
      <c r="L13" s="46"/>
      <c r="M13" s="46"/>
      <c r="N13" s="46"/>
      <c r="O13" s="46"/>
      <c r="P13" s="1"/>
      <c r="Q13" s="1"/>
      <c r="R13" s="2" t="s">
        <v>37</v>
      </c>
      <c r="S13" s="1"/>
    </row>
    <row r="14" spans="1:19" x14ac:dyDescent="0.25">
      <c r="A14" s="37" t="s">
        <v>10</v>
      </c>
      <c r="B14" s="36">
        <v>100</v>
      </c>
      <c r="C14" s="27">
        <v>0</v>
      </c>
      <c r="D14" s="27">
        <v>0</v>
      </c>
      <c r="E14" s="1"/>
      <c r="F14" s="1"/>
      <c r="G14" s="1"/>
      <c r="H14" s="1"/>
      <c r="I14" s="31" t="str">
        <f>IF(AND(G13&lt;=1600,G17&lt;=1085,G13&gt;0,G17&gt;0,I13=""),"1kw + FM910-4 Off-Grid Power Station","")</f>
        <v/>
      </c>
      <c r="J14" s="14" t="s">
        <v>51</v>
      </c>
      <c r="K14" s="46" t="str">
        <f>IF(I14="155w Power Station Kit","https://www.selectsolar.co.uk/prod/2197/solar-wind-power-station-1kw-fm910-4","")</f>
        <v/>
      </c>
      <c r="L14" s="46"/>
      <c r="M14" s="46"/>
      <c r="N14" s="46"/>
      <c r="O14" s="46"/>
      <c r="P14" s="1"/>
      <c r="Q14" s="1"/>
      <c r="R14" s="2" t="s">
        <v>38</v>
      </c>
      <c r="S14" s="1"/>
    </row>
    <row r="15" spans="1:19" x14ac:dyDescent="0.25">
      <c r="A15" s="38" t="s">
        <v>13</v>
      </c>
      <c r="B15" s="39">
        <v>15</v>
      </c>
      <c r="C15" s="27">
        <v>0</v>
      </c>
      <c r="D15" s="27">
        <v>0</v>
      </c>
      <c r="E15" s="1"/>
      <c r="F15" s="28" t="s">
        <v>59</v>
      </c>
      <c r="G15" s="29">
        <f>B2*C2*D2+B3*C3*D3+B4*C4*D4+B5*C5*D5+B6*C6*D6+B7*C7*D7+B8*C8*D8+B9*C9*D9+B10*C10*D10+B11*C11*D11+B12*C12*D12+B13*C13*D13+B14*C14*D14+B15*C15*D15+B17*C17*D17+B16*C16*D16+B18*C18*D18+B19*C19*D19+B20*C20*D20+B21*C21*D21+B22*C22*D22+B23*C23*D23+B24*C24*D24+B25*C25*D25+B26*C26*D26+B28*C28*D28+B29*C29*D29+B27*C27*D27+B30*C30*D30+B31*C31*D31+B32*C32*D32+B33*C33*D33+B34*C34*D34*B35*C35*D35+B36*C36*D36*1.2</f>
        <v>0</v>
      </c>
      <c r="H15" s="1"/>
      <c r="I15" s="31" t="str">
        <f>IF(AND(G13&lt;=2000,G17&lt;=2000,G13&gt;0,G17&gt;0,I14="",I13=""),"2kw Off-Grid Power Station","")</f>
        <v/>
      </c>
      <c r="J15" s="14" t="s">
        <v>51</v>
      </c>
      <c r="K15" s="46" t="str">
        <f>IF(I15="215w Power Station Kit","https://www.selectsolar.co.uk/prod/2115/2kw-off-grid-power-station","")</f>
        <v/>
      </c>
      <c r="L15" s="46"/>
      <c r="M15" s="46"/>
      <c r="N15" s="46"/>
      <c r="O15" s="46"/>
      <c r="P15" s="1"/>
      <c r="Q15" s="1"/>
      <c r="R15" s="2" t="s">
        <v>39</v>
      </c>
      <c r="S15" s="1"/>
    </row>
    <row r="16" spans="1:19" x14ac:dyDescent="0.25">
      <c r="A16" s="38" t="s">
        <v>22</v>
      </c>
      <c r="B16" s="39">
        <v>40</v>
      </c>
      <c r="C16" s="27">
        <v>0</v>
      </c>
      <c r="D16" s="27">
        <v>0</v>
      </c>
      <c r="E16" s="1"/>
      <c r="F16" s="1"/>
      <c r="G16" s="1"/>
      <c r="H16" s="1"/>
      <c r="I16" s="31" t="str">
        <f>IF(AND(G13&lt;=2000,G17&lt;=2170,G13&gt;0,G17&gt;0,I15="",I13="",I14=""),"2kw + Rutland 1200 Power Station","")</f>
        <v/>
      </c>
      <c r="J16" s="14" t="s">
        <v>51</v>
      </c>
      <c r="K16" s="46" t="str">
        <f>IF(I16="270w Power Station Kit","https://www.selectsolar.co.uk/prod/2198/solar-wind-power-station-2kw-rutland-1200-terrain","")</f>
        <v/>
      </c>
      <c r="L16" s="46"/>
      <c r="M16" s="46"/>
      <c r="N16" s="46"/>
      <c r="O16" s="46"/>
      <c r="P16" s="1"/>
      <c r="Q16" s="1"/>
      <c r="R16" s="2" t="s">
        <v>40</v>
      </c>
      <c r="S16" s="1"/>
    </row>
    <row r="17" spans="1:19" x14ac:dyDescent="0.25">
      <c r="A17" s="38" t="s">
        <v>14</v>
      </c>
      <c r="B17" s="39">
        <v>25</v>
      </c>
      <c r="C17" s="27">
        <v>0</v>
      </c>
      <c r="D17" s="27">
        <v>0</v>
      </c>
      <c r="E17" s="1"/>
      <c r="F17" s="8" t="s">
        <v>60</v>
      </c>
      <c r="G17" s="29">
        <f>G15/G22</f>
        <v>0</v>
      </c>
      <c r="H17" s="1"/>
      <c r="I17" s="31" t="str">
        <f>IF(AND(G13&lt;=3000,G17&lt;=3000,G13&gt;0,G17&gt;0,I16="",I15="",I13="",I14=""),"3kw Off-Grid Power Station","")</f>
        <v/>
      </c>
      <c r="J17" s="14" t="s">
        <v>51</v>
      </c>
      <c r="K17" s="46" t="str">
        <f>IF(I17="330w Power Station Kit","https://www.selectsolar.co.uk/prod/2116/3kw-off-grid-power-station","")</f>
        <v/>
      </c>
      <c r="L17" s="46"/>
      <c r="M17" s="46"/>
      <c r="N17" s="46"/>
      <c r="O17" s="46"/>
      <c r="P17" s="1"/>
      <c r="Q17" s="1"/>
      <c r="R17" s="2" t="s">
        <v>41</v>
      </c>
      <c r="S17" s="1"/>
    </row>
    <row r="18" spans="1:19" x14ac:dyDescent="0.25">
      <c r="A18" s="38" t="s">
        <v>8</v>
      </c>
      <c r="B18" s="39">
        <v>750</v>
      </c>
      <c r="C18" s="27">
        <v>0</v>
      </c>
      <c r="D18" s="27">
        <v>0</v>
      </c>
      <c r="E18" s="1"/>
      <c r="F18" s="17"/>
      <c r="G18" s="42"/>
      <c r="H18" s="1"/>
      <c r="I18" s="41" t="str">
        <f>IF(AND(G13&lt;=3000,G17&lt;=3170,G13&gt;0,G17&gt;0,I17="",I16="",I15="",I13="",I14=""),"3kw + Rutland 1200 Power Station","")</f>
        <v/>
      </c>
      <c r="J18" s="40" t="s">
        <v>51</v>
      </c>
      <c r="K18" s="46" t="str">
        <f>IF(I18="3kw + Rutland 1200 Power Station","https://www.selectsolar.co.uk/prod/2195/solar-wind-power-station-340w-fm910-4","")</f>
        <v/>
      </c>
      <c r="L18" s="46"/>
      <c r="M18" s="46"/>
      <c r="N18" s="46"/>
      <c r="O18" s="46"/>
      <c r="P18" s="1"/>
      <c r="Q18" s="1"/>
      <c r="R18" s="2" t="s">
        <v>42</v>
      </c>
      <c r="S18" s="1"/>
    </row>
    <row r="19" spans="1:19" x14ac:dyDescent="0.25">
      <c r="A19" s="37" t="s">
        <v>57</v>
      </c>
      <c r="B19" s="36">
        <v>200</v>
      </c>
      <c r="C19" s="27">
        <v>0</v>
      </c>
      <c r="D19" s="27">
        <v>0</v>
      </c>
      <c r="E19" s="18"/>
      <c r="F19" s="18"/>
      <c r="G19" s="18"/>
      <c r="H19" s="18"/>
      <c r="I19" s="32" t="str">
        <f>IF(OR(G13&gt;3000,G17&gt;3170),"Please contact us for a bespoke kit","")</f>
        <v/>
      </c>
      <c r="J19" s="14" t="s">
        <v>51</v>
      </c>
      <c r="K19" s="46" t="str">
        <f>IF(I19="Please contact us for a bespoke kit","https://www.selectsolar.co.uk/4/contact","")</f>
        <v/>
      </c>
      <c r="L19" s="46"/>
      <c r="M19" s="46"/>
      <c r="N19" s="46"/>
      <c r="O19" s="46"/>
      <c r="P19" s="18"/>
      <c r="Q19" s="1"/>
      <c r="R19" s="2" t="s">
        <v>43</v>
      </c>
      <c r="S19" s="1"/>
    </row>
    <row r="20" spans="1:19" x14ac:dyDescent="0.25">
      <c r="A20" s="37" t="s">
        <v>15</v>
      </c>
      <c r="B20" s="36">
        <v>15</v>
      </c>
      <c r="C20" s="27">
        <v>0</v>
      </c>
      <c r="D20" s="27">
        <v>0</v>
      </c>
      <c r="E20" s="17"/>
      <c r="F20" s="6"/>
      <c r="G20" s="6"/>
      <c r="H20" s="6"/>
      <c r="I20" s="22"/>
      <c r="J20" s="1"/>
      <c r="K20" s="1"/>
      <c r="L20" s="1"/>
      <c r="M20" s="1"/>
      <c r="N20" s="1"/>
      <c r="O20" s="1"/>
      <c r="P20" s="1"/>
      <c r="Q20" s="1"/>
      <c r="R20" s="3" t="s">
        <v>44</v>
      </c>
      <c r="S20" s="1"/>
    </row>
    <row r="21" spans="1:19" x14ac:dyDescent="0.25">
      <c r="A21" s="37" t="s">
        <v>20</v>
      </c>
      <c r="B21" s="36">
        <v>125</v>
      </c>
      <c r="C21" s="27">
        <v>0</v>
      </c>
      <c r="D21" s="27">
        <v>0</v>
      </c>
      <c r="E21" s="1"/>
      <c r="F21" s="7" t="s">
        <v>46</v>
      </c>
      <c r="G21" s="8"/>
      <c r="H21" s="1"/>
      <c r="I21" s="6"/>
      <c r="J21" s="1"/>
      <c r="K21" s="1"/>
      <c r="L21" s="1"/>
      <c r="M21" s="1"/>
      <c r="N21" s="1"/>
      <c r="O21" s="1"/>
      <c r="P21" s="1"/>
      <c r="Q21" s="1"/>
      <c r="R21" s="1"/>
      <c r="S21" s="1"/>
    </row>
    <row r="22" spans="1:19" x14ac:dyDescent="0.25">
      <c r="A22" s="37" t="s">
        <v>16</v>
      </c>
      <c r="B22" s="36">
        <v>15</v>
      </c>
      <c r="C22" s="27">
        <v>0</v>
      </c>
      <c r="D22" s="27">
        <v>0</v>
      </c>
      <c r="E22" s="1"/>
      <c r="F22" s="24" t="s">
        <v>58</v>
      </c>
      <c r="G22" s="30">
        <f>IF(F22="Spring",4,IF(F22="Summer",7,IF(F22="Autumn",4,IF(F22="Winter", 2,IF(F22="All year round",2)))))</f>
        <v>2</v>
      </c>
      <c r="H22" s="1"/>
      <c r="I22" s="1"/>
      <c r="J22" s="1"/>
      <c r="K22" s="1"/>
      <c r="L22" s="1"/>
      <c r="M22" s="1"/>
      <c r="N22" s="1"/>
      <c r="O22" s="1"/>
      <c r="P22" s="1"/>
      <c r="Q22" s="1"/>
      <c r="R22" s="1"/>
      <c r="S22" s="1"/>
    </row>
    <row r="23" spans="1:19" x14ac:dyDescent="0.25">
      <c r="A23" s="37" t="s">
        <v>11</v>
      </c>
      <c r="B23" s="36">
        <v>1500</v>
      </c>
      <c r="C23" s="27">
        <v>0</v>
      </c>
      <c r="D23" s="27">
        <v>0</v>
      </c>
      <c r="E23" s="1"/>
      <c r="F23" s="1"/>
      <c r="G23" s="4"/>
      <c r="J23" s="1"/>
      <c r="K23" s="1"/>
      <c r="L23" s="14"/>
      <c r="M23" s="1"/>
      <c r="N23" s="1"/>
      <c r="O23" s="1"/>
      <c r="P23" s="1"/>
      <c r="Q23" s="1"/>
      <c r="R23" s="1"/>
      <c r="S23" s="1"/>
    </row>
    <row r="24" spans="1:19" x14ac:dyDescent="0.25">
      <c r="A24" s="38" t="s">
        <v>6</v>
      </c>
      <c r="B24" s="39">
        <v>250</v>
      </c>
      <c r="C24" s="27">
        <v>0</v>
      </c>
      <c r="D24" s="27">
        <v>0</v>
      </c>
      <c r="E24" s="1"/>
      <c r="F24" s="9" t="s">
        <v>54</v>
      </c>
      <c r="G24" s="10"/>
      <c r="J24" s="1"/>
      <c r="K24" s="1"/>
      <c r="L24" s="1"/>
      <c r="M24" s="1"/>
      <c r="N24" s="1"/>
      <c r="O24" s="1"/>
      <c r="P24" s="1"/>
      <c r="Q24" s="1"/>
      <c r="R24" s="1"/>
      <c r="S24" s="1"/>
    </row>
    <row r="25" spans="1:19" x14ac:dyDescent="0.25">
      <c r="A25" s="37" t="s">
        <v>2</v>
      </c>
      <c r="B25" s="36">
        <v>100</v>
      </c>
      <c r="C25" s="27">
        <v>0</v>
      </c>
      <c r="D25" s="27">
        <v>0</v>
      </c>
      <c r="E25" s="1"/>
      <c r="F25" s="11" t="s">
        <v>52</v>
      </c>
      <c r="G25" s="13" t="s">
        <v>53</v>
      </c>
      <c r="I25" s="45" t="s">
        <v>62</v>
      </c>
      <c r="J25" s="45"/>
      <c r="K25" s="45"/>
      <c r="L25" s="1"/>
      <c r="M25" s="1"/>
      <c r="N25" s="1"/>
      <c r="O25" s="1"/>
      <c r="P25" s="1"/>
      <c r="Q25" s="1"/>
      <c r="R25" s="1"/>
      <c r="S25" s="1"/>
    </row>
    <row r="26" spans="1:19" x14ac:dyDescent="0.25">
      <c r="A26" s="37" t="s">
        <v>25</v>
      </c>
      <c r="B26" s="36">
        <v>600</v>
      </c>
      <c r="C26" s="27">
        <v>0</v>
      </c>
      <c r="D26" s="27">
        <v>0</v>
      </c>
      <c r="E26" s="1"/>
      <c r="J26" s="1"/>
      <c r="K26" s="1"/>
      <c r="L26" s="1"/>
      <c r="M26" s="19"/>
      <c r="N26" s="20"/>
      <c r="O26" s="20"/>
      <c r="P26" s="20"/>
      <c r="Q26" s="1"/>
      <c r="R26" s="1"/>
      <c r="S26" s="1"/>
    </row>
    <row r="27" spans="1:19" x14ac:dyDescent="0.25">
      <c r="A27" s="38" t="s">
        <v>24</v>
      </c>
      <c r="B27" s="39">
        <v>50</v>
      </c>
      <c r="C27" s="27">
        <v>0</v>
      </c>
      <c r="D27" s="27">
        <v>0</v>
      </c>
      <c r="E27" s="1"/>
      <c r="J27" s="1"/>
      <c r="K27" s="1"/>
      <c r="L27" s="1"/>
      <c r="M27" s="19"/>
      <c r="N27" s="20"/>
      <c r="O27" s="20"/>
      <c r="P27" s="20"/>
      <c r="Q27" s="1"/>
      <c r="R27" s="1"/>
      <c r="S27" s="1"/>
    </row>
    <row r="28" spans="1:19" x14ac:dyDescent="0.25">
      <c r="A28" s="26"/>
      <c r="B28" s="27">
        <v>0</v>
      </c>
      <c r="C28" s="27">
        <v>0</v>
      </c>
      <c r="D28" s="27">
        <v>0</v>
      </c>
      <c r="E28" s="1"/>
      <c r="J28" s="1"/>
      <c r="K28" s="1"/>
      <c r="L28" s="1"/>
      <c r="M28" s="19"/>
      <c r="N28" s="20"/>
      <c r="O28" s="20"/>
      <c r="P28" s="20"/>
      <c r="Q28" s="1"/>
      <c r="R28" s="1"/>
      <c r="S28" s="1"/>
    </row>
    <row r="29" spans="1:19" x14ac:dyDescent="0.25">
      <c r="A29" s="26"/>
      <c r="B29" s="27">
        <v>0</v>
      </c>
      <c r="C29" s="27">
        <v>0</v>
      </c>
      <c r="D29" s="27">
        <v>0</v>
      </c>
      <c r="E29" s="1"/>
      <c r="J29" s="1"/>
      <c r="K29" s="1"/>
      <c r="L29" s="1"/>
      <c r="M29" s="19"/>
      <c r="N29" s="20"/>
      <c r="O29" s="20"/>
      <c r="P29" s="20"/>
      <c r="Q29" s="1"/>
      <c r="R29" s="1"/>
      <c r="S29" s="1"/>
    </row>
    <row r="30" spans="1:19" x14ac:dyDescent="0.25">
      <c r="A30" s="26"/>
      <c r="B30" s="27">
        <v>0</v>
      </c>
      <c r="C30" s="27">
        <v>0</v>
      </c>
      <c r="D30" s="27">
        <v>0</v>
      </c>
      <c r="E30" s="1"/>
      <c r="J30" s="1"/>
      <c r="K30" s="1"/>
      <c r="L30" s="1"/>
      <c r="M30" s="5"/>
      <c r="N30" s="1"/>
      <c r="O30" s="1"/>
      <c r="P30" s="1"/>
      <c r="Q30" s="1"/>
      <c r="R30" s="1"/>
      <c r="S30" s="1"/>
    </row>
    <row r="31" spans="1:19" x14ac:dyDescent="0.25">
      <c r="A31" s="25"/>
      <c r="B31" s="27">
        <v>0</v>
      </c>
      <c r="C31" s="27">
        <v>0</v>
      </c>
      <c r="D31" s="27">
        <v>0</v>
      </c>
      <c r="E31" s="1"/>
      <c r="F31" s="1"/>
      <c r="G31" s="1"/>
      <c r="H31" s="1"/>
      <c r="I31" s="1"/>
      <c r="L31" s="1"/>
      <c r="M31" s="5"/>
      <c r="N31" s="1"/>
      <c r="O31" s="1"/>
      <c r="P31" s="1"/>
      <c r="Q31" s="1"/>
      <c r="R31" s="1"/>
      <c r="S31" s="1"/>
    </row>
    <row r="32" spans="1:19" ht="14.25" customHeight="1" x14ac:dyDescent="0.25">
      <c r="A32" s="26"/>
      <c r="B32" s="27">
        <v>0</v>
      </c>
      <c r="C32" s="27">
        <v>0</v>
      </c>
      <c r="D32" s="27">
        <v>0</v>
      </c>
      <c r="E32" s="1"/>
      <c r="F32" s="1"/>
      <c r="G32" s="1"/>
      <c r="I32" s="1"/>
      <c r="L32" s="1"/>
      <c r="M32" s="5"/>
      <c r="N32" s="1"/>
      <c r="O32" s="1"/>
      <c r="P32" s="1"/>
      <c r="Q32" s="1"/>
      <c r="R32" s="1"/>
      <c r="S32" s="1"/>
    </row>
    <row r="33" spans="1:19" x14ac:dyDescent="0.25">
      <c r="A33" s="26"/>
      <c r="B33" s="27">
        <v>0</v>
      </c>
      <c r="C33" s="27">
        <v>0</v>
      </c>
      <c r="D33" s="27">
        <v>0</v>
      </c>
      <c r="E33" s="1"/>
      <c r="F33" s="1"/>
      <c r="G33" s="1"/>
      <c r="H33" s="1"/>
      <c r="I33" s="1"/>
      <c r="L33" s="5"/>
      <c r="M33" s="5"/>
      <c r="N33" s="1"/>
      <c r="O33" s="1"/>
      <c r="P33" s="1"/>
      <c r="Q33" s="1"/>
      <c r="R33" s="1"/>
      <c r="S33" s="1"/>
    </row>
    <row r="34" spans="1:19" x14ac:dyDescent="0.25">
      <c r="A34" s="26"/>
      <c r="B34" s="27">
        <v>0</v>
      </c>
      <c r="C34" s="27">
        <v>0</v>
      </c>
      <c r="D34" s="27">
        <v>0</v>
      </c>
      <c r="E34" s="1"/>
      <c r="F34" s="1"/>
      <c r="G34" s="1"/>
      <c r="H34" s="1"/>
      <c r="I34" s="1"/>
      <c r="L34" s="1"/>
      <c r="M34" s="5"/>
      <c r="N34" s="1"/>
      <c r="O34" s="1"/>
      <c r="P34" s="1"/>
      <c r="Q34" s="1"/>
      <c r="R34" s="1"/>
      <c r="S34" s="1"/>
    </row>
    <row r="35" spans="1:19" x14ac:dyDescent="0.25">
      <c r="A35" s="25"/>
      <c r="B35" s="27">
        <v>0</v>
      </c>
      <c r="C35" s="27">
        <v>0</v>
      </c>
      <c r="D35" s="27">
        <v>0</v>
      </c>
      <c r="E35" s="1"/>
      <c r="F35" s="1"/>
      <c r="G35" s="1"/>
      <c r="H35" s="1"/>
      <c r="I35" s="1"/>
      <c r="L35" s="1"/>
      <c r="M35" s="5"/>
      <c r="N35" s="1"/>
      <c r="O35" s="1"/>
      <c r="P35" s="1"/>
      <c r="Q35" s="1"/>
      <c r="R35" s="1"/>
      <c r="S35" s="1"/>
    </row>
    <row r="36" spans="1:19" x14ac:dyDescent="0.25">
      <c r="A36" s="25"/>
      <c r="B36" s="27">
        <v>0</v>
      </c>
      <c r="C36" s="27">
        <v>0</v>
      </c>
      <c r="D36" s="27">
        <v>0</v>
      </c>
      <c r="E36" s="1"/>
      <c r="F36" s="1"/>
      <c r="G36" s="1"/>
      <c r="H36" s="1"/>
      <c r="I36" s="1"/>
      <c r="J36" s="1"/>
      <c r="K36" s="4"/>
      <c r="L36" s="5"/>
      <c r="M36" s="5"/>
      <c r="Q36" s="1"/>
      <c r="R36" s="1"/>
      <c r="S36" s="1"/>
    </row>
    <row r="37" spans="1:19" x14ac:dyDescent="0.25">
      <c r="E37" s="1"/>
      <c r="F37" s="1"/>
      <c r="G37" s="1"/>
      <c r="H37" s="1"/>
      <c r="I37" s="1"/>
      <c r="J37" s="1"/>
      <c r="K37" s="1"/>
      <c r="L37" s="1"/>
      <c r="M37" s="1"/>
      <c r="N37" s="1"/>
      <c r="O37" s="1"/>
      <c r="P37" s="1"/>
      <c r="Q37" s="1"/>
      <c r="R37" s="1"/>
      <c r="S37" s="1"/>
    </row>
    <row r="38" spans="1:19" x14ac:dyDescent="0.25">
      <c r="A38" s="19"/>
      <c r="B38" s="20"/>
      <c r="C38" s="20"/>
      <c r="D38" s="20"/>
      <c r="E38" s="1"/>
      <c r="F38" s="1"/>
      <c r="G38" s="1"/>
      <c r="H38" s="1"/>
      <c r="I38" s="1"/>
      <c r="J38" s="1"/>
      <c r="K38" s="1"/>
      <c r="L38" s="1"/>
      <c r="M38" s="1"/>
      <c r="N38" s="1"/>
      <c r="O38" s="1"/>
      <c r="P38" s="1"/>
      <c r="Q38" s="1"/>
      <c r="R38" s="1"/>
      <c r="S38" s="1"/>
    </row>
    <row r="39" spans="1:19" x14ac:dyDescent="0.25">
      <c r="A39" s="19"/>
      <c r="B39" s="20"/>
      <c r="C39" s="20"/>
      <c r="D39" s="20"/>
      <c r="E39" s="1"/>
      <c r="F39" s="1"/>
      <c r="G39" s="1"/>
      <c r="H39" s="1"/>
      <c r="I39" s="1"/>
      <c r="J39" s="1"/>
      <c r="K39" s="1"/>
      <c r="L39" s="1"/>
      <c r="M39" s="1"/>
      <c r="N39" s="1"/>
      <c r="O39" s="1"/>
      <c r="P39" s="1"/>
      <c r="Q39" s="1"/>
      <c r="R39" s="1"/>
      <c r="S39" s="1"/>
    </row>
    <row r="40" spans="1:19" x14ac:dyDescent="0.25">
      <c r="A40" s="1"/>
      <c r="B40" s="1"/>
      <c r="C40" s="1"/>
      <c r="D40" s="1"/>
      <c r="E40" s="1"/>
      <c r="G40" s="1"/>
      <c r="H40" s="1"/>
      <c r="K40" s="1"/>
    </row>
    <row r="41" spans="1:19" x14ac:dyDescent="0.25">
      <c r="A41" s="1"/>
      <c r="B41" s="1"/>
      <c r="D41" s="1"/>
    </row>
  </sheetData>
  <protectedRanges>
    <protectedRange algorithmName="SHA-512" hashValue="6bHkw2jhgjxMi9XlWpipnuftDmXeMiY8ZuMy/+L3WrluwHErq6yHVfr03mB/WxVkvS6laCbwpPdttbTsOEsbIw==" saltValue="YctdxmuYDKpHT+qjyYngVw==" spinCount="100000" sqref="F13:G13 F15:G15 F17:G17 I19 I20:L20 F21:G23 I25 G2 A1:E1 J23:L23 J1:N1 J30:K30 A2:A30 E19:H20 P19 I12:I17" name="Range1"/>
  </protectedRanges>
  <mergeCells count="12">
    <mergeCell ref="G2:L3"/>
    <mergeCell ref="I25:K25"/>
    <mergeCell ref="K16:O16"/>
    <mergeCell ref="K17:O17"/>
    <mergeCell ref="K19:O19"/>
    <mergeCell ref="F5:L8"/>
    <mergeCell ref="K13:O13"/>
    <mergeCell ref="K14:O14"/>
    <mergeCell ref="K15:O15"/>
    <mergeCell ref="K18:O18"/>
    <mergeCell ref="N9:O9"/>
    <mergeCell ref="N10:O10"/>
  </mergeCells>
  <conditionalFormatting sqref="G13">
    <cfRule type="cellIs" dxfId="3" priority="5" operator="greaterThan">
      <formula>3000</formula>
    </cfRule>
  </conditionalFormatting>
  <conditionalFormatting sqref="G17">
    <cfRule type="cellIs" dxfId="2" priority="4" operator="greaterThan">
      <formula>3170</formula>
    </cfRule>
  </conditionalFormatting>
  <conditionalFormatting sqref="G15">
    <cfRule type="expression" dxfId="1" priority="1">
      <formula>"3170*G22=&lt;G15"</formula>
    </cfRule>
  </conditionalFormatting>
  <conditionalFormatting sqref="G18">
    <cfRule type="cellIs" dxfId="0" priority="2" operator="greaterThan">
      <formula>110</formula>
    </cfRule>
  </conditionalFormatting>
  <dataValidations count="1">
    <dataValidation type="list" allowBlank="1" showInputMessage="1" showErrorMessage="1" sqref="F22" xr:uid="{9DC0EC99-1528-40FB-888E-3C5D348C1942}">
      <formula1>"Spring, Summer, Autumn, Winter, All year round"</formula1>
    </dataValidation>
  </dataValidations>
  <hyperlinks>
    <hyperlink ref="N9" r:id="rId1" xr:uid="{B7B49801-B806-4663-BB7E-F9FC6827F8ED}"/>
    <hyperlink ref="K15:O15" r:id="rId2" display="https://www.selectsolar.co.uk/prod/2115/2kw-off-grid-power-station" xr:uid="{A592B6E3-7C24-48F7-B4FD-C095FAD41826}"/>
    <hyperlink ref="K14:O14" r:id="rId3" display="https://www.selectsolar.co.uk/prod/2197/solar-wind-power-station-1kw-fm910-4" xr:uid="{A0089242-76B4-40B9-BE13-0D71D0CBA9A8}"/>
    <hyperlink ref="K13:O13" r:id="rId4" display="https://www.selectsolar.co.uk/prod/2067/1kw-off-grid-power-station" xr:uid="{483A5D6A-19DF-4567-A85A-2B050D5F923B}"/>
    <hyperlink ref="K16:O16" r:id="rId5" display="https://www.selectsolar.co.uk/prod/2198/solar-wind-power-station-2kw-rutland-1200-terrain" xr:uid="{3C6039B8-7A3A-44D7-A070-4ABF56196716}"/>
    <hyperlink ref="K17:O17" r:id="rId6" display="https://www.selectsolar.co.uk/prod/2116/3kw-off-grid-power-station" xr:uid="{EB9DFF12-AF68-494D-B4BB-75E585C16D7C}"/>
    <hyperlink ref="K19:O19" r:id="rId7" display="https://www.selectsolar.co.uk/4/contact" xr:uid="{37E012EC-9F0B-4313-A8FC-19877C324DA1}"/>
    <hyperlink ref="K18:O18" r:id="rId8" display="https://www.selectsolar.co.uk/prod/2199/solar-wind-power-station-3kw-rutland-1200-terrain" xr:uid="{B4EE1839-FAC0-4E3C-BCCB-21342BFF3D4D}"/>
  </hyperlinks>
  <pageMargins left="0.7" right="0.7" top="0.75" bottom="0.75" header="0.3" footer="0.3"/>
  <pageSetup paperSize="9" orientation="landscape" horizontalDpi="4294967293" verticalDpi="4294967293" r:id="rId9"/>
  <drawing r:id="rId10"/>
  <legacyDrawing r:id="rId11"/>
  <mc:AlternateContent xmlns:mc="http://schemas.openxmlformats.org/markup-compatibility/2006">
    <mc:Choice Requires="x14">
      <controls>
        <mc:AlternateContent xmlns:mc="http://schemas.openxmlformats.org/markup-compatibility/2006">
          <mc:Choice Requires="x14">
            <control shapeId="1027" r:id="rId12" name="Button 3">
              <controlPr defaultSize="0" print="0" autoFill="0" autoPict="0" macro="[0]!ApplianceWattageCalculatorReset">
                <anchor moveWithCells="1" sizeWithCells="1">
                  <from>
                    <xdr:col>8</xdr:col>
                    <xdr:colOff>561975</xdr:colOff>
                    <xdr:row>21</xdr:row>
                    <xdr:rowOff>19050</xdr:rowOff>
                  </from>
                  <to>
                    <xdr:col>9</xdr:col>
                    <xdr:colOff>1038225</xdr:colOff>
                    <xdr:row>23</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kaye</dc:creator>
  <cp:lastModifiedBy>kaye</cp:lastModifiedBy>
  <cp:lastPrinted>2020-01-17T16:42:17Z</cp:lastPrinted>
  <dcterms:created xsi:type="dcterms:W3CDTF">2020-01-17T13:16:57Z</dcterms:created>
  <dcterms:modified xsi:type="dcterms:W3CDTF">2021-08-26T09:01:56Z</dcterms:modified>
</cp:coreProperties>
</file>